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srv-fic\Interservices\DPV\FSR V2\BLOG\Challenges\"/>
    </mc:Choice>
  </mc:AlternateContent>
  <xr:revisionPtr revIDLastSave="0" documentId="13_ncr:1_{FCFB479C-AD4A-4C46-9F8A-D4062348171E}" xr6:coauthVersionLast="45" xr6:coauthVersionMax="45" xr10:uidLastSave="{00000000-0000-0000-0000-000000000000}"/>
  <bookViews>
    <workbookView xWindow="-108" yWindow="-108" windowWidth="20376" windowHeight="12216" xr2:uid="{FC50952C-9A9C-4435-BE3D-FE2616B72F15}"/>
  </bookViews>
  <sheets>
    <sheet name="Animation Google" sheetId="1" r:id="rId1"/>
  </sheets>
  <definedNames>
    <definedName name="_xlnm._FilterDatabase" localSheetId="0" hidden="1">'Animation Google'!$A$1:$W$28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7" i="1" l="1"/>
  <c r="U8" i="1"/>
  <c r="U15" i="1"/>
  <c r="U16" i="1"/>
  <c r="U17" i="1"/>
  <c r="U3" i="1"/>
  <c r="D3" i="1" l="1"/>
  <c r="D4" i="1"/>
  <c r="B32" i="1" l="1"/>
  <c r="J25" i="1" l="1"/>
  <c r="J12" i="1"/>
  <c r="I29" i="1"/>
  <c r="G25" i="1" l="1"/>
  <c r="G19" i="1"/>
  <c r="G9" i="1"/>
  <c r="G8" i="1"/>
  <c r="G14" i="1" l="1"/>
  <c r="T26" i="1" l="1"/>
  <c r="N26" i="1"/>
  <c r="N17" i="1"/>
  <c r="G17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G4" i="1" l="1"/>
  <c r="G5" i="1"/>
  <c r="G6" i="1"/>
  <c r="G7" i="1"/>
  <c r="G10" i="1"/>
  <c r="G11" i="1"/>
  <c r="G12" i="1"/>
  <c r="G13" i="1"/>
  <c r="G15" i="1"/>
  <c r="G16" i="1"/>
  <c r="G18" i="1"/>
  <c r="G20" i="1"/>
  <c r="G21" i="1"/>
  <c r="G22" i="1"/>
  <c r="G23" i="1"/>
  <c r="G24" i="1"/>
  <c r="G26" i="1"/>
  <c r="G27" i="1"/>
  <c r="G28" i="1"/>
  <c r="K29" i="1"/>
  <c r="L29" i="1"/>
  <c r="O29" i="1"/>
  <c r="Q29" i="1"/>
  <c r="R29" i="1"/>
  <c r="V29" i="1"/>
  <c r="E29" i="1" l="1"/>
  <c r="F29" i="1"/>
  <c r="C29" i="1"/>
  <c r="D5" i="1" l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 l="1"/>
  <c r="B34" i="1"/>
  <c r="B33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7" i="1"/>
  <c r="T28" i="1"/>
  <c r="S4" i="1"/>
  <c r="U4" i="1" s="1"/>
  <c r="S5" i="1"/>
  <c r="U5" i="1" s="1"/>
  <c r="S6" i="1"/>
  <c r="U6" i="1" s="1"/>
  <c r="S7" i="1"/>
  <c r="S8" i="1"/>
  <c r="S9" i="1"/>
  <c r="U9" i="1" s="1"/>
  <c r="S10" i="1"/>
  <c r="U10" i="1" s="1"/>
  <c r="S11" i="1"/>
  <c r="U11" i="1" s="1"/>
  <c r="S12" i="1"/>
  <c r="S13" i="1"/>
  <c r="U13" i="1" s="1"/>
  <c r="S14" i="1"/>
  <c r="U14" i="1" s="1"/>
  <c r="S15" i="1"/>
  <c r="S16" i="1"/>
  <c r="S17" i="1"/>
  <c r="S18" i="1"/>
  <c r="U18" i="1" s="1"/>
  <c r="S19" i="1"/>
  <c r="U19" i="1" s="1"/>
  <c r="S20" i="1"/>
  <c r="U20" i="1" s="1"/>
  <c r="S21" i="1"/>
  <c r="U21" i="1" s="1"/>
  <c r="S22" i="1"/>
  <c r="U22" i="1" s="1"/>
  <c r="S23" i="1"/>
  <c r="U23" i="1" s="1"/>
  <c r="S24" i="1"/>
  <c r="U24" i="1" s="1"/>
  <c r="S25" i="1"/>
  <c r="U25" i="1" s="1"/>
  <c r="S26" i="1"/>
  <c r="U26" i="1" s="1"/>
  <c r="S27" i="1"/>
  <c r="U27" i="1" s="1"/>
  <c r="S28" i="1"/>
  <c r="U28" i="1" s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8" i="1"/>
  <c r="N19" i="1"/>
  <c r="N20" i="1"/>
  <c r="N21" i="1"/>
  <c r="N22" i="1"/>
  <c r="N23" i="1"/>
  <c r="N24" i="1"/>
  <c r="N25" i="1"/>
  <c r="N27" i="1"/>
  <c r="N28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J4" i="1"/>
  <c r="J5" i="1"/>
  <c r="J6" i="1"/>
  <c r="J7" i="1"/>
  <c r="J8" i="1"/>
  <c r="J9" i="1"/>
  <c r="J10" i="1"/>
  <c r="J11" i="1"/>
  <c r="J13" i="1"/>
  <c r="J14" i="1"/>
  <c r="J15" i="1"/>
  <c r="J16" i="1"/>
  <c r="J17" i="1"/>
  <c r="J18" i="1"/>
  <c r="J19" i="1"/>
  <c r="J20" i="1"/>
  <c r="J21" i="1"/>
  <c r="J22" i="1"/>
  <c r="J23" i="1"/>
  <c r="J24" i="1"/>
  <c r="J26" i="1"/>
  <c r="J27" i="1"/>
  <c r="J28" i="1"/>
  <c r="T3" i="1"/>
  <c r="S3" i="1"/>
  <c r="P3" i="1"/>
  <c r="N3" i="1"/>
  <c r="M3" i="1"/>
  <c r="J3" i="1"/>
  <c r="H3" i="1"/>
  <c r="G3" i="1"/>
  <c r="U12" i="1" l="1"/>
  <c r="U29" i="1" s="1"/>
  <c r="T29" i="1"/>
  <c r="W19" i="1"/>
  <c r="S29" i="1"/>
  <c r="W12" i="1"/>
  <c r="W4" i="1"/>
  <c r="W11" i="1"/>
  <c r="W27" i="1"/>
  <c r="M29" i="1"/>
  <c r="J29" i="1"/>
  <c r="N29" i="1"/>
  <c r="P29" i="1"/>
  <c r="G29" i="1"/>
  <c r="H29" i="1"/>
  <c r="B35" i="1"/>
  <c r="W24" i="1"/>
  <c r="W16" i="1"/>
  <c r="W8" i="1"/>
  <c r="W23" i="1"/>
  <c r="W15" i="1"/>
  <c r="W7" i="1"/>
  <c r="W3" i="1"/>
  <c r="W22" i="1"/>
  <c r="W14" i="1"/>
  <c r="W6" i="1"/>
  <c r="W20" i="1"/>
  <c r="W21" i="1"/>
  <c r="W13" i="1"/>
  <c r="W5" i="1"/>
  <c r="W26" i="1"/>
  <c r="W18" i="1"/>
  <c r="W10" i="1"/>
  <c r="W25" i="1"/>
  <c r="W17" i="1"/>
  <c r="W9" i="1"/>
  <c r="W28" i="1"/>
  <c r="W29" i="1" l="1"/>
  <c r="C3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Boulaud Quentin</author>
  </authors>
  <commentList>
    <comment ref="F2" authorId="0" shapeId="0" xr:uid="{39DD4263-698D-4305-BE82-24343D174B2E}">
      <text>
        <r>
          <rPr>
            <b/>
            <sz val="9"/>
            <color indexed="81"/>
            <rFont val="Tahoma"/>
            <charset val="1"/>
          </rPr>
          <t>Les avis ne sont pas encore reconnus et/ou sont encore en attente d'une réponse.</t>
        </r>
      </text>
    </comment>
    <comment ref="Q3" authorId="0" shapeId="0" xr:uid="{C99DF741-0836-483A-B026-4330D2E574C2}">
      <text>
        <r>
          <rPr>
            <b/>
            <sz val="9"/>
            <color indexed="81"/>
            <rFont val="Tahoma"/>
            <charset val="1"/>
          </rPr>
          <t>Boulaud Quentin:</t>
        </r>
        <r>
          <rPr>
            <sz val="9"/>
            <color indexed="81"/>
            <rFont val="Tahoma"/>
            <charset val="1"/>
          </rPr>
          <t xml:space="preserve">
+2 Creil non remonté
</t>
        </r>
      </text>
    </comment>
    <comment ref="K4" authorId="0" shapeId="0" xr:uid="{0C35E795-DD18-4832-8BF4-807417B54DEE}">
      <text>
        <r>
          <rPr>
            <b/>
            <sz val="9"/>
            <color indexed="81"/>
            <rFont val="Tahoma"/>
            <charset val="1"/>
          </rPr>
          <t>Boulaud Quentin:</t>
        </r>
        <r>
          <rPr>
            <sz val="9"/>
            <color indexed="81"/>
            <rFont val="Tahoma"/>
            <charset val="1"/>
          </rPr>
          <t xml:space="preserve">
+1 HdF</t>
        </r>
      </text>
    </comment>
    <comment ref="Q4" authorId="0" shapeId="0" xr:uid="{C1E3D2D3-D17C-475B-9636-99049D9EF5EA}">
      <text>
        <r>
          <rPr>
            <b/>
            <sz val="9"/>
            <color indexed="81"/>
            <rFont val="Tahoma"/>
            <charset val="1"/>
          </rPr>
          <t>Boulaud Quentin:</t>
        </r>
        <r>
          <rPr>
            <sz val="9"/>
            <color indexed="81"/>
            <rFont val="Tahoma"/>
            <charset val="1"/>
          </rPr>
          <t xml:space="preserve">
-1 doublon Houria suite à modification</t>
        </r>
      </text>
    </comment>
    <comment ref="K6" authorId="0" shapeId="0" xr:uid="{54AF51DF-A9F8-4149-8D2D-6AD54285425C}">
      <text>
        <r>
          <rPr>
            <b/>
            <sz val="9"/>
            <color indexed="81"/>
            <rFont val="Tahoma"/>
            <charset val="1"/>
          </rPr>
          <t>Boulaud Quentin:</t>
        </r>
        <r>
          <rPr>
            <sz val="9"/>
            <color indexed="81"/>
            <rFont val="Tahoma"/>
            <charset val="1"/>
          </rPr>
          <t xml:space="preserve">
+1 HdF</t>
        </r>
      </text>
    </comment>
    <comment ref="Q6" authorId="0" shapeId="0" xr:uid="{1424FBE3-B6C5-4456-BC2F-81BE94EBCCBE}">
      <text>
        <r>
          <rPr>
            <b/>
            <sz val="9"/>
            <color indexed="81"/>
            <rFont val="Tahoma"/>
            <charset val="1"/>
          </rPr>
          <t>Boulaud Quentin:</t>
        </r>
        <r>
          <rPr>
            <sz val="9"/>
            <color indexed="81"/>
            <rFont val="Tahoma"/>
            <charset val="1"/>
          </rPr>
          <t xml:space="preserve">
+1 HdF</t>
        </r>
      </text>
    </comment>
    <comment ref="Q9" authorId="0" shapeId="0" xr:uid="{C6E37231-8AF4-4CE0-947E-9A4F3B5B1E17}">
      <text>
        <r>
          <rPr>
            <b/>
            <sz val="9"/>
            <color indexed="81"/>
            <rFont val="Tahoma"/>
            <charset val="1"/>
          </rPr>
          <t>Boulaud Quentin:</t>
        </r>
        <r>
          <rPr>
            <sz val="9"/>
            <color indexed="81"/>
            <rFont val="Tahoma"/>
            <charset val="1"/>
          </rPr>
          <t xml:space="preserve">
+1 arrivé sur Paris</t>
        </r>
      </text>
    </comment>
    <comment ref="K10" authorId="0" shapeId="0" xr:uid="{D126784B-A9E2-4BB5-9E8B-B2351A16650E}">
      <text>
        <r>
          <rPr>
            <b/>
            <sz val="9"/>
            <color indexed="81"/>
            <rFont val="Tahoma"/>
            <charset val="1"/>
          </rPr>
          <t>Boulaud Quentin:</t>
        </r>
        <r>
          <rPr>
            <sz val="9"/>
            <color indexed="81"/>
            <rFont val="Tahoma"/>
            <charset val="1"/>
          </rPr>
          <t xml:space="preserve">
+1 car modification non remontée</t>
        </r>
      </text>
    </comment>
    <comment ref="Q12" authorId="0" shapeId="0" xr:uid="{A21A2312-BEDA-4F28-84DC-A94A9D1FF51B}">
      <text>
        <r>
          <rPr>
            <b/>
            <sz val="9"/>
            <color indexed="81"/>
            <rFont val="Tahoma"/>
            <charset val="1"/>
          </rPr>
          <t>Boulaud Quentin:</t>
        </r>
        <r>
          <rPr>
            <sz val="9"/>
            <color indexed="81"/>
            <rFont val="Tahoma"/>
            <charset val="1"/>
          </rPr>
          <t xml:space="preserve">
-1 doublon Ernest Jeannin
</t>
        </r>
      </text>
    </comment>
    <comment ref="Q13" authorId="0" shapeId="0" xr:uid="{D844DB3E-20C5-493A-9F6F-F698D64F4CF3}">
      <text>
        <r>
          <rPr>
            <b/>
            <sz val="9"/>
            <color indexed="81"/>
            <rFont val="Tahoma"/>
            <charset val="1"/>
          </rPr>
          <t>Boulaud Quentin:</t>
        </r>
        <r>
          <rPr>
            <sz val="9"/>
            <color indexed="81"/>
            <rFont val="Tahoma"/>
            <charset val="1"/>
          </rPr>
          <t xml:space="preserve">
-1 car doublon Audrey</t>
        </r>
      </text>
    </comment>
    <comment ref="K14" authorId="0" shapeId="0" xr:uid="{3CBD4E65-737A-42CE-AC95-4EC23CB3468D}">
      <text>
        <r>
          <rPr>
            <b/>
            <sz val="9"/>
            <color indexed="81"/>
            <rFont val="Tahoma"/>
            <charset val="1"/>
          </rPr>
          <t>Boulaud Quentin:</t>
        </r>
        <r>
          <rPr>
            <sz val="9"/>
            <color indexed="81"/>
            <rFont val="Tahoma"/>
            <charset val="1"/>
          </rPr>
          <t xml:space="preserve">
+1 edit (Bastien Houppermans)</t>
        </r>
      </text>
    </comment>
    <comment ref="Q14" authorId="0" shapeId="0" xr:uid="{B75A8B0E-D3E2-434C-984C-7DF5CC7711D9}">
      <text>
        <r>
          <rPr>
            <b/>
            <sz val="9"/>
            <color indexed="81"/>
            <rFont val="Tahoma"/>
            <charset val="1"/>
          </rPr>
          <t>Boulaud Quentin:</t>
        </r>
        <r>
          <rPr>
            <sz val="9"/>
            <color indexed="81"/>
            <rFont val="Tahoma"/>
            <charset val="1"/>
          </rPr>
          <t xml:space="preserve">
+3 Lyon Vaise non remontés
+2 HdF</t>
        </r>
      </text>
    </comment>
    <comment ref="K15" authorId="0" shapeId="0" xr:uid="{251959EC-A824-45F1-9E54-FB431AF332C3}">
      <text>
        <r>
          <rPr>
            <b/>
            <sz val="9"/>
            <color indexed="81"/>
            <rFont val="Tahoma"/>
            <charset val="1"/>
          </rPr>
          <t>Boulaud Quentin:</t>
        </r>
        <r>
          <rPr>
            <sz val="9"/>
            <color indexed="81"/>
            <rFont val="Tahoma"/>
            <charset val="1"/>
          </rPr>
          <t xml:space="preserve">
-1 car doublon édité d'octobre (Julie P).</t>
        </r>
      </text>
    </comment>
    <comment ref="E16" authorId="0" shapeId="0" xr:uid="{448050AF-3C73-4DE7-8681-B4C94CEF3A2E}">
      <text>
        <r>
          <rPr>
            <b/>
            <sz val="9"/>
            <color indexed="81"/>
            <rFont val="Tahoma"/>
            <charset val="1"/>
          </rPr>
          <t>Boulaud Quentin:</t>
        </r>
        <r>
          <rPr>
            <sz val="9"/>
            <color indexed="81"/>
            <rFont val="Tahoma"/>
            <charset val="1"/>
          </rPr>
          <t xml:space="preserve">
+3 avis non remontés</t>
        </r>
      </text>
    </comment>
    <comment ref="K16" authorId="0" shapeId="0" xr:uid="{C6091958-6399-4FBF-B640-A5B69DFE3F7B}">
      <text>
        <r>
          <rPr>
            <b/>
            <sz val="9"/>
            <color indexed="81"/>
            <rFont val="Tahoma"/>
            <charset val="1"/>
          </rPr>
          <t>Boulaud Quentin:</t>
        </r>
        <r>
          <rPr>
            <sz val="9"/>
            <color indexed="81"/>
            <rFont val="Tahoma"/>
            <charset val="1"/>
          </rPr>
          <t xml:space="preserve">
+1 HdF</t>
        </r>
      </text>
    </comment>
    <comment ref="K18" authorId="0" shapeId="0" xr:uid="{B43F04B3-B283-4761-9617-A6BF6F0CEBF3}">
      <text>
        <r>
          <rPr>
            <b/>
            <sz val="9"/>
            <color indexed="81"/>
            <rFont val="Tahoma"/>
            <charset val="1"/>
          </rPr>
          <t>Boulaud Quentin:</t>
        </r>
        <r>
          <rPr>
            <sz val="9"/>
            <color indexed="81"/>
            <rFont val="Tahoma"/>
            <charset val="1"/>
          </rPr>
          <t xml:space="preserve">
-1 car doublon (Gala Niico)</t>
        </r>
      </text>
    </comment>
    <comment ref="Q18" authorId="0" shapeId="0" xr:uid="{EDBF07F3-BBEE-4B1A-9186-7889856D3F69}">
      <text>
        <r>
          <rPr>
            <b/>
            <sz val="9"/>
            <color indexed="81"/>
            <rFont val="Tahoma"/>
            <charset val="1"/>
          </rPr>
          <t>Boulaud Quentin:</t>
        </r>
        <r>
          <rPr>
            <sz val="9"/>
            <color indexed="81"/>
            <rFont val="Tahoma"/>
            <charset val="1"/>
          </rPr>
          <t xml:space="preserve">
-2 doublon Sabin Samuel, Miholic Daniel
</t>
        </r>
      </text>
    </comment>
    <comment ref="E19" authorId="0" shapeId="0" xr:uid="{1630C370-9605-4D00-9F04-BA488C8C321D}">
      <text>
        <r>
          <rPr>
            <b/>
            <sz val="9"/>
            <color indexed="81"/>
            <rFont val="Tahoma"/>
            <charset val="1"/>
          </rPr>
          <t>Boulaud Quentin:</t>
        </r>
        <r>
          <rPr>
            <sz val="9"/>
            <color indexed="81"/>
            <rFont val="Tahoma"/>
            <charset val="1"/>
          </rPr>
          <t xml:space="preserve">
+5 Antony
+2 Issy</t>
        </r>
      </text>
    </comment>
    <comment ref="K19" authorId="0" shapeId="0" xr:uid="{6AB3199C-F321-4985-84E2-164DB14A7B44}">
      <text>
        <r>
          <rPr>
            <b/>
            <sz val="9"/>
            <color indexed="81"/>
            <rFont val="Tahoma"/>
            <charset val="1"/>
          </rPr>
          <t>Boulaud Quentin:</t>
        </r>
        <r>
          <rPr>
            <sz val="9"/>
            <color indexed="81"/>
            <rFont val="Tahoma"/>
            <charset val="1"/>
          </rPr>
          <t xml:space="preserve">
+2 (Miki Sosthene) non remontés
-1 doublon Danle Damien</t>
        </r>
      </text>
    </comment>
    <comment ref="E23" authorId="0" shapeId="0" xr:uid="{E30A4962-02BB-414E-8FD6-23535256ADE1}">
      <text>
        <r>
          <rPr>
            <b/>
            <sz val="9"/>
            <color indexed="81"/>
            <rFont val="Tahoma"/>
            <charset val="1"/>
          </rPr>
          <t>Boulaud Quentin:</t>
        </r>
        <r>
          <rPr>
            <sz val="9"/>
            <color indexed="81"/>
            <rFont val="Tahoma"/>
            <charset val="1"/>
          </rPr>
          <t xml:space="preserve">
+1 non remonté</t>
        </r>
      </text>
    </comment>
    <comment ref="Q23" authorId="0" shapeId="0" xr:uid="{3880D339-9999-44FF-AF39-C06EB2D04C84}">
      <text>
        <r>
          <rPr>
            <b/>
            <sz val="9"/>
            <color indexed="81"/>
            <rFont val="Tahoma"/>
            <charset val="1"/>
          </rPr>
          <t>Boulaud Quentin:</t>
        </r>
        <r>
          <rPr>
            <sz val="9"/>
            <color indexed="81"/>
            <rFont val="Tahoma"/>
            <charset val="1"/>
          </rPr>
          <t xml:space="preserve">
+1 non remonté</t>
        </r>
      </text>
    </comment>
    <comment ref="K24" authorId="0" shapeId="0" xr:uid="{6AB7CD37-61B4-406F-A044-EA624F607DF2}">
      <text>
        <r>
          <rPr>
            <b/>
            <sz val="9"/>
            <color indexed="81"/>
            <rFont val="Tahoma"/>
            <charset val="1"/>
          </rPr>
          <t>Boulaud Quentin:</t>
        </r>
        <r>
          <rPr>
            <sz val="9"/>
            <color indexed="81"/>
            <rFont val="Tahoma"/>
            <charset val="1"/>
          </rPr>
          <t xml:space="preserve">
+2 non remontés</t>
        </r>
      </text>
    </comment>
    <comment ref="Q24" authorId="0" shapeId="0" xr:uid="{81F02D3A-D15A-4890-838C-D48E5230010B}">
      <text>
        <r>
          <rPr>
            <b/>
            <sz val="9"/>
            <color indexed="81"/>
            <rFont val="Tahoma"/>
            <charset val="1"/>
          </rPr>
          <t>Boulaud Quentin:</t>
        </r>
        <r>
          <rPr>
            <sz val="9"/>
            <color indexed="81"/>
            <rFont val="Tahoma"/>
            <charset val="1"/>
          </rPr>
          <t xml:space="preserve">
+4 non remonté
</t>
        </r>
      </text>
    </comment>
    <comment ref="Q27" authorId="0" shapeId="0" xr:uid="{F77253BB-27E0-43BD-89A5-5D978A162EBF}">
      <text>
        <r>
          <rPr>
            <b/>
            <sz val="9"/>
            <color indexed="81"/>
            <rFont val="Tahoma"/>
            <charset val="1"/>
          </rPr>
          <t>Boulaud Quentin:</t>
        </r>
        <r>
          <rPr>
            <sz val="9"/>
            <color indexed="81"/>
            <rFont val="Tahoma"/>
            <charset val="1"/>
          </rPr>
          <t xml:space="preserve">
-1 doublon Marie Ch</t>
        </r>
      </text>
    </comment>
    <comment ref="Q28" authorId="0" shapeId="0" xr:uid="{235F559D-3EE4-40B0-A360-D755A507973B}">
      <text>
        <r>
          <rPr>
            <b/>
            <sz val="9"/>
            <color indexed="81"/>
            <rFont val="Tahoma"/>
            <charset val="1"/>
          </rPr>
          <t>Boulaud Quentin:</t>
        </r>
        <r>
          <rPr>
            <sz val="9"/>
            <color indexed="81"/>
            <rFont val="Tahoma"/>
            <charset val="1"/>
          </rPr>
          <t xml:space="preserve">
-1 doublon</t>
        </r>
      </text>
    </comment>
  </commentList>
</comments>
</file>

<file path=xl/sharedStrings.xml><?xml version="1.0" encoding="utf-8"?>
<sst xmlns="http://schemas.openxmlformats.org/spreadsheetml/2006/main" count="84" uniqueCount="45">
  <si>
    <t>Effectifs</t>
  </si>
  <si>
    <t>Objectifs</t>
  </si>
  <si>
    <t>Avis certifiés</t>
  </si>
  <si>
    <t>Points Acquis</t>
  </si>
  <si>
    <t>Avis/Conseiller</t>
  </si>
  <si>
    <t>Points Podium</t>
  </si>
  <si>
    <t>Région</t>
  </si>
  <si>
    <t>Agence</t>
  </si>
  <si>
    <t>Lens-Lille</t>
  </si>
  <si>
    <t>Beauvais</t>
  </si>
  <si>
    <t>Reims</t>
  </si>
  <si>
    <t>Nancy-Strasbourg</t>
  </si>
  <si>
    <t>Rouen</t>
  </si>
  <si>
    <t>Bobigny</t>
  </si>
  <si>
    <t>Paris</t>
  </si>
  <si>
    <t>Rennes</t>
  </si>
  <si>
    <t>Tours</t>
  </si>
  <si>
    <t>Nantes</t>
  </si>
  <si>
    <t>Bordeaux</t>
  </si>
  <si>
    <t>Toulouse</t>
  </si>
  <si>
    <t>Pau</t>
  </si>
  <si>
    <t>Guadeloupe - Martinique</t>
  </si>
  <si>
    <t>Cergy</t>
  </si>
  <si>
    <t>Nanterre - Versailles</t>
  </si>
  <si>
    <t>Dijon</t>
  </si>
  <si>
    <t>Lyon</t>
  </si>
  <si>
    <t>Grenoble</t>
  </si>
  <si>
    <t>Marseille</t>
  </si>
  <si>
    <t>Montpellier</t>
  </si>
  <si>
    <t>Nice</t>
  </si>
  <si>
    <t>La Réunion</t>
  </si>
  <si>
    <t>Melun</t>
  </si>
  <si>
    <t>Créteil</t>
  </si>
  <si>
    <t>Evry</t>
  </si>
  <si>
    <t>Nord</t>
  </si>
  <si>
    <t>Ouest</t>
  </si>
  <si>
    <t>Est</t>
  </si>
  <si>
    <t>Avis</t>
  </si>
  <si>
    <t>Points totaux</t>
  </si>
  <si>
    <t>Avis en attente</t>
  </si>
  <si>
    <t>02/10 au 29/10</t>
  </si>
  <si>
    <t>30/10 au 26/11</t>
  </si>
  <si>
    <t>27/11 au 24/12</t>
  </si>
  <si>
    <t>Totaux</t>
  </si>
  <si>
    <t>Avis/Semaine/Conseiller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</si>
</sst>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Verdana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</fonts>
  <fills count="1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6" borderId="1" xfId="0" applyFill="1" applyBorder="1"/>
    <xf numFmtId="0" fontId="0" fillId="9" borderId="1" xfId="0" applyFill="1" applyBorder="1"/>
    <xf numFmtId="0" fontId="0" fillId="12" borderId="1" xfId="0" applyFill="1" applyBorder="1"/>
    <xf numFmtId="0" fontId="0" fillId="3" borderId="4" xfId="0" applyFill="1" applyBorder="1"/>
    <xf numFmtId="0" fontId="0" fillId="3" borderId="5" xfId="0" applyFill="1" applyBorder="1"/>
    <xf numFmtId="0" fontId="0" fillId="3" borderId="6" xfId="0" applyFill="1" applyBorder="1"/>
    <xf numFmtId="0" fontId="0" fillId="6" borderId="5" xfId="0" applyFill="1" applyBorder="1"/>
    <xf numFmtId="0" fontId="0" fillId="9" borderId="5" xfId="0" applyFill="1" applyBorder="1"/>
    <xf numFmtId="0" fontId="0" fillId="9" borderId="9" xfId="0" applyFill="1" applyBorder="1"/>
    <xf numFmtId="0" fontId="0" fillId="9" borderId="7" xfId="0" applyFill="1" applyBorder="1"/>
    <xf numFmtId="0" fontId="0" fillId="12" borderId="5" xfId="0" applyFill="1" applyBorder="1"/>
    <xf numFmtId="0" fontId="0" fillId="12" borderId="9" xfId="0" applyFill="1" applyBorder="1"/>
    <xf numFmtId="0" fontId="0" fillId="12" borderId="7" xfId="0" applyFill="1" applyBorder="1"/>
    <xf numFmtId="0" fontId="1" fillId="5" borderId="4" xfId="0" applyFont="1" applyFill="1" applyBorder="1"/>
    <xf numFmtId="0" fontId="1" fillId="5" borderId="1" xfId="0" applyFont="1" applyFill="1" applyBorder="1"/>
    <xf numFmtId="0" fontId="1" fillId="5" borderId="5" xfId="0" applyFont="1" applyFill="1" applyBorder="1"/>
    <xf numFmtId="0" fontId="1" fillId="8" borderId="1" xfId="0" applyFont="1" applyFill="1" applyBorder="1"/>
    <xf numFmtId="0" fontId="1" fillId="8" borderId="5" xfId="0" applyFont="1" applyFill="1" applyBorder="1"/>
    <xf numFmtId="0" fontId="1" fillId="11" borderId="4" xfId="0" applyFont="1" applyFill="1" applyBorder="1"/>
    <xf numFmtId="0" fontId="1" fillId="11" borderId="1" xfId="0" applyFont="1" applyFill="1" applyBorder="1"/>
    <xf numFmtId="0" fontId="1" fillId="11" borderId="5" xfId="0" applyFont="1" applyFill="1" applyBorder="1"/>
    <xf numFmtId="0" fontId="0" fillId="3" borderId="10" xfId="0" applyFill="1" applyBorder="1"/>
    <xf numFmtId="0" fontId="0" fillId="3" borderId="11" xfId="0" applyFill="1" applyBorder="1"/>
    <xf numFmtId="0" fontId="1" fillId="5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1" fillId="8" borderId="1" xfId="0" applyFont="1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0" fillId="9" borderId="9" xfId="0" applyFill="1" applyBorder="1" applyAlignment="1">
      <alignment horizontal="center"/>
    </xf>
    <xf numFmtId="0" fontId="1" fillId="11" borderId="1" xfId="0" applyFont="1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0" fillId="12" borderId="9" xfId="0" applyFill="1" applyBorder="1" applyAlignment="1">
      <alignment horizontal="center"/>
    </xf>
    <xf numFmtId="0" fontId="2" fillId="6" borderId="4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/>
    </xf>
    <xf numFmtId="0" fontId="0" fillId="3" borderId="13" xfId="0" applyFill="1" applyBorder="1"/>
    <xf numFmtId="0" fontId="0" fillId="3" borderId="15" xfId="0" applyFill="1" applyBorder="1"/>
    <xf numFmtId="0" fontId="1" fillId="8" borderId="17" xfId="0" applyFont="1" applyFill="1" applyBorder="1"/>
    <xf numFmtId="0" fontId="0" fillId="9" borderId="17" xfId="0" applyFill="1" applyBorder="1"/>
    <xf numFmtId="0" fontId="0" fillId="9" borderId="18" xfId="0" applyFill="1" applyBorder="1"/>
    <xf numFmtId="0" fontId="0" fillId="15" borderId="4" xfId="0" applyFill="1" applyBorder="1"/>
    <xf numFmtId="0" fontId="0" fillId="15" borderId="5" xfId="0" applyFill="1" applyBorder="1"/>
    <xf numFmtId="0" fontId="0" fillId="15" borderId="6" xfId="0" applyFill="1" applyBorder="1"/>
    <xf numFmtId="0" fontId="0" fillId="15" borderId="7" xfId="0" applyFill="1" applyBorder="1"/>
    <xf numFmtId="0" fontId="1" fillId="14" borderId="2" xfId="0" applyFont="1" applyFill="1" applyBorder="1"/>
    <xf numFmtId="0" fontId="1" fillId="14" borderId="3" xfId="0" applyFont="1" applyFill="1" applyBorder="1"/>
    <xf numFmtId="0" fontId="1" fillId="5" borderId="19" xfId="0" applyFont="1" applyFill="1" applyBorder="1"/>
    <xf numFmtId="0" fontId="1" fillId="5" borderId="20" xfId="0" applyFont="1" applyFill="1" applyBorder="1"/>
    <xf numFmtId="0" fontId="1" fillId="5" borderId="21" xfId="0" applyFont="1" applyFill="1" applyBorder="1"/>
    <xf numFmtId="0" fontId="1" fillId="13" borderId="1" xfId="0" applyFont="1" applyFill="1" applyBorder="1"/>
    <xf numFmtId="0" fontId="1" fillId="14" borderId="12" xfId="0" applyFont="1" applyFill="1" applyBorder="1"/>
    <xf numFmtId="0" fontId="0" fillId="12" borderId="1" xfId="0" applyFill="1" applyBorder="1" applyAlignment="1">
      <alignment horizontal="right"/>
    </xf>
    <xf numFmtId="0" fontId="0" fillId="12" borderId="9" xfId="0" applyFill="1" applyBorder="1" applyAlignment="1">
      <alignment horizontal="right"/>
    </xf>
    <xf numFmtId="2" fontId="0" fillId="3" borderId="4" xfId="0" applyNumberFormat="1" applyFill="1" applyBorder="1" applyAlignment="1">
      <alignment horizontal="right"/>
    </xf>
    <xf numFmtId="0" fontId="0" fillId="16" borderId="4" xfId="0" applyFont="1" applyFill="1" applyBorder="1"/>
    <xf numFmtId="0" fontId="0" fillId="16" borderId="5" xfId="0" applyFont="1" applyFill="1" applyBorder="1"/>
    <xf numFmtId="164" fontId="1" fillId="13" borderId="1" xfId="0" applyNumberFormat="1" applyFont="1" applyFill="1" applyBorder="1" applyAlignment="1">
      <alignment horizontal="right"/>
    </xf>
    <xf numFmtId="0" fontId="1" fillId="2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7" borderId="16" xfId="0" applyFont="1" applyFill="1" applyBorder="1" applyAlignment="1">
      <alignment horizontal="center"/>
    </xf>
    <xf numFmtId="0" fontId="1" fillId="7" borderId="8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1" fillId="10" borderId="2" xfId="0" applyFont="1" applyFill="1" applyBorder="1" applyAlignment="1">
      <alignment horizontal="center"/>
    </xf>
    <xf numFmtId="0" fontId="1" fillId="10" borderId="8" xfId="0" applyFont="1" applyFill="1" applyBorder="1" applyAlignment="1">
      <alignment horizontal="center"/>
    </xf>
    <xf numFmtId="0" fontId="1" fillId="10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0" fillId="17" borderId="10" xfId="0" applyFill="1" applyBorder="1"/>
  </cellXfs>
  <cellStyles count="1">
    <cellStyle name="Normal" xfId="0" builtinId="0"/>
  </cellStyles>
  <dxfs count="1">
    <dxf>
      <font>
        <b/>
        <i val="0"/>
      </font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72468-68AD-4530-8651-CEB3901C6A98}">
  <sheetPr>
    <pageSetUpPr fitToPage="1"/>
  </sheetPr>
  <dimension ref="A1:W35"/>
  <sheetViews>
    <sheetView tabSelected="1" zoomScale="96" zoomScaleNormal="96" workbookViewId="0">
      <selection activeCell="W25" sqref="W25"/>
    </sheetView>
  </sheetViews>
  <sheetFormatPr baseColWidth="10" defaultRowHeight="14.4" x14ac:dyDescent="0.3"/>
  <cols>
    <col min="1" max="1" width="22.33203125" bestFit="1" customWidth="1"/>
    <col min="2" max="2" width="10.21875" customWidth="1"/>
    <col min="3" max="3" width="7.77734375" hidden="1" customWidth="1"/>
    <col min="4" max="4" width="8.44140625" style="26" hidden="1" customWidth="1"/>
    <col min="5" max="5" width="11.44140625" style="26" bestFit="1" customWidth="1"/>
    <col min="6" max="6" width="13.5546875" style="26" hidden="1" customWidth="1"/>
    <col min="7" max="7" width="13.44140625" hidden="1" customWidth="1"/>
    <col min="8" max="8" width="12.21875" customWidth="1"/>
    <col min="9" max="9" width="7.77734375" hidden="1" customWidth="1"/>
    <col min="10" max="10" width="8.21875" style="26" hidden="1" customWidth="1"/>
    <col min="11" max="11" width="11.5546875" style="26" customWidth="1"/>
    <col min="12" max="12" width="13.5546875" style="26" hidden="1" customWidth="1"/>
    <col min="13" max="13" width="13.44140625" hidden="1" customWidth="1"/>
    <col min="14" max="14" width="12.21875" customWidth="1"/>
    <col min="15" max="15" width="7.77734375" hidden="1" customWidth="1"/>
    <col min="16" max="16" width="8.21875" style="26" hidden="1" customWidth="1"/>
    <col min="17" max="17" width="11.5546875" style="26" customWidth="1"/>
    <col min="18" max="18" width="13.5546875" style="26" hidden="1" customWidth="1"/>
    <col min="19" max="19" width="13.44140625" hidden="1" customWidth="1"/>
    <col min="20" max="20" width="12.21875" customWidth="1"/>
    <col min="21" max="21" width="22.44140625" customWidth="1"/>
    <col min="22" max="22" width="17.6640625" customWidth="1"/>
    <col min="23" max="23" width="16.5546875" customWidth="1"/>
  </cols>
  <sheetData>
    <row r="1" spans="1:23" x14ac:dyDescent="0.3">
      <c r="A1" s="69" t="s">
        <v>7</v>
      </c>
      <c r="B1" s="73" t="s">
        <v>6</v>
      </c>
      <c r="C1" s="60" t="s">
        <v>40</v>
      </c>
      <c r="D1" s="61"/>
      <c r="E1" s="61"/>
      <c r="F1" s="61"/>
      <c r="G1" s="61"/>
      <c r="H1" s="62"/>
      <c r="I1" s="63" t="s">
        <v>41</v>
      </c>
      <c r="J1" s="64"/>
      <c r="K1" s="64"/>
      <c r="L1" s="64"/>
      <c r="M1" s="64"/>
      <c r="N1" s="65"/>
      <c r="O1" s="66" t="s">
        <v>42</v>
      </c>
      <c r="P1" s="67"/>
      <c r="Q1" s="67"/>
      <c r="R1" s="67"/>
      <c r="S1" s="67"/>
      <c r="T1" s="68"/>
      <c r="U1" s="71" t="s">
        <v>44</v>
      </c>
      <c r="V1" s="58" t="s">
        <v>5</v>
      </c>
      <c r="W1" s="58" t="s">
        <v>38</v>
      </c>
    </row>
    <row r="2" spans="1:23" x14ac:dyDescent="0.3">
      <c r="A2" s="70"/>
      <c r="B2" s="74"/>
      <c r="C2" s="14" t="s">
        <v>0</v>
      </c>
      <c r="D2" s="24" t="s">
        <v>1</v>
      </c>
      <c r="E2" s="24" t="s">
        <v>2</v>
      </c>
      <c r="F2" s="24" t="s">
        <v>39</v>
      </c>
      <c r="G2" s="15" t="s">
        <v>4</v>
      </c>
      <c r="H2" s="16" t="s">
        <v>3</v>
      </c>
      <c r="I2" s="38" t="s">
        <v>0</v>
      </c>
      <c r="J2" s="27" t="s">
        <v>1</v>
      </c>
      <c r="K2" s="27" t="s">
        <v>2</v>
      </c>
      <c r="L2" s="27" t="s">
        <v>39</v>
      </c>
      <c r="M2" s="17" t="s">
        <v>4</v>
      </c>
      <c r="N2" s="18" t="s">
        <v>3</v>
      </c>
      <c r="O2" s="19" t="s">
        <v>0</v>
      </c>
      <c r="P2" s="30" t="s">
        <v>1</v>
      </c>
      <c r="Q2" s="30" t="s">
        <v>2</v>
      </c>
      <c r="R2" s="30" t="s">
        <v>39</v>
      </c>
      <c r="S2" s="20" t="s">
        <v>4</v>
      </c>
      <c r="T2" s="21" t="s">
        <v>3</v>
      </c>
      <c r="U2" s="72"/>
      <c r="V2" s="59"/>
      <c r="W2" s="59"/>
    </row>
    <row r="3" spans="1:23" x14ac:dyDescent="0.3">
      <c r="A3" s="4" t="s">
        <v>9</v>
      </c>
      <c r="B3" s="36" t="s">
        <v>34</v>
      </c>
      <c r="C3" s="33">
        <v>3</v>
      </c>
      <c r="D3" s="25">
        <f>C3*4</f>
        <v>12</v>
      </c>
      <c r="E3" s="25">
        <v>42</v>
      </c>
      <c r="F3" s="25">
        <v>0</v>
      </c>
      <c r="G3" s="1">
        <f t="shared" ref="G3:G28" si="0">E3/C3</f>
        <v>14</v>
      </c>
      <c r="H3" s="7">
        <f t="shared" ref="H3:H28" si="1">IF(E3&gt;=C3*6,500*C3,IF(E3&gt;=C3*4,300*C3,0))</f>
        <v>1500</v>
      </c>
      <c r="I3" s="39">
        <v>2</v>
      </c>
      <c r="J3" s="28">
        <f>I3*4</f>
        <v>8</v>
      </c>
      <c r="K3" s="28">
        <v>11</v>
      </c>
      <c r="L3" s="28">
        <v>0</v>
      </c>
      <c r="M3" s="2">
        <f>K3/I3</f>
        <v>5.5</v>
      </c>
      <c r="N3" s="8">
        <f>IF(K3&gt;=I3*6,500*I3,IF(K3&gt;=I3*4,300*I3,0))</f>
        <v>600</v>
      </c>
      <c r="O3" s="52">
        <v>2</v>
      </c>
      <c r="P3" s="31">
        <f>O3*4</f>
        <v>8</v>
      </c>
      <c r="Q3" s="31">
        <v>13</v>
      </c>
      <c r="R3" s="31">
        <v>0</v>
      </c>
      <c r="S3" s="3">
        <f>Q3/O3</f>
        <v>6.5</v>
      </c>
      <c r="T3" s="11">
        <f>IF(Q3&gt;=O3*6,500*O3,IF(Q3&gt;=O3*4,300*O3,0))</f>
        <v>1000</v>
      </c>
      <c r="U3" s="54">
        <f>(G3+M3+S3)/3/4</f>
        <v>2.1666666666666665</v>
      </c>
      <c r="V3" s="22">
        <v>7500</v>
      </c>
      <c r="W3" s="5">
        <f>H3+N3+T3+V3</f>
        <v>10600</v>
      </c>
    </row>
    <row r="4" spans="1:23" x14ac:dyDescent="0.3">
      <c r="A4" s="4" t="s">
        <v>13</v>
      </c>
      <c r="B4" s="36" t="s">
        <v>34</v>
      </c>
      <c r="C4" s="33">
        <v>3</v>
      </c>
      <c r="D4" s="25">
        <f t="shared" ref="D4:D28" si="2">C4*4</f>
        <v>12</v>
      </c>
      <c r="E4" s="25">
        <v>25</v>
      </c>
      <c r="F4" s="25">
        <v>0</v>
      </c>
      <c r="G4" s="1">
        <f t="shared" si="0"/>
        <v>8.3333333333333339</v>
      </c>
      <c r="H4" s="7">
        <f t="shared" si="1"/>
        <v>1500</v>
      </c>
      <c r="I4" s="39">
        <v>3</v>
      </c>
      <c r="J4" s="28">
        <f t="shared" ref="J4:J28" si="3">I4*4</f>
        <v>12</v>
      </c>
      <c r="K4" s="28">
        <v>20</v>
      </c>
      <c r="L4" s="28">
        <v>0</v>
      </c>
      <c r="M4" s="2">
        <f t="shared" ref="M4:M28" si="4">K4/I4</f>
        <v>6.666666666666667</v>
      </c>
      <c r="N4" s="8">
        <f t="shared" ref="N4:N28" si="5">IF(K4&gt;=I4*6,500*I4,IF(K4&gt;=I4*4,300*I4,0))</f>
        <v>1500</v>
      </c>
      <c r="O4" s="52">
        <v>3</v>
      </c>
      <c r="P4" s="31">
        <f t="shared" ref="P4:P28" si="6">O4*4</f>
        <v>12</v>
      </c>
      <c r="Q4" s="31">
        <v>59</v>
      </c>
      <c r="R4" s="31">
        <v>0</v>
      </c>
      <c r="S4" s="3">
        <f t="shared" ref="S4:S28" si="7">Q4/O4</f>
        <v>19.666666666666668</v>
      </c>
      <c r="T4" s="11">
        <f t="shared" ref="T4:T28" si="8">IF(Q4&gt;=O4*6,500*O4,IF(Q4&gt;=O4*4,300*O4,0))</f>
        <v>1500</v>
      </c>
      <c r="U4" s="54">
        <f t="shared" ref="U4:U28" si="9">(G4+M4+S4)/3/4</f>
        <v>2.8888888888888893</v>
      </c>
      <c r="V4" s="22">
        <v>12500</v>
      </c>
      <c r="W4" s="5">
        <f t="shared" ref="W4:W28" si="10">H4+N4+T4+V4</f>
        <v>17000</v>
      </c>
    </row>
    <row r="5" spans="1:23" x14ac:dyDescent="0.3">
      <c r="A5" s="4" t="s">
        <v>18</v>
      </c>
      <c r="B5" s="36" t="s">
        <v>35</v>
      </c>
      <c r="C5" s="33">
        <v>3</v>
      </c>
      <c r="D5" s="25">
        <f t="shared" si="2"/>
        <v>12</v>
      </c>
      <c r="E5" s="25">
        <v>4</v>
      </c>
      <c r="F5" s="25">
        <v>0</v>
      </c>
      <c r="G5" s="1">
        <f t="shared" si="0"/>
        <v>1.3333333333333333</v>
      </c>
      <c r="H5" s="7">
        <f t="shared" si="1"/>
        <v>0</v>
      </c>
      <c r="I5" s="39">
        <v>4</v>
      </c>
      <c r="J5" s="28">
        <f t="shared" si="3"/>
        <v>16</v>
      </c>
      <c r="K5" s="28">
        <v>9</v>
      </c>
      <c r="L5" s="28">
        <v>0</v>
      </c>
      <c r="M5" s="2">
        <f t="shared" si="4"/>
        <v>2.25</v>
      </c>
      <c r="N5" s="8">
        <f t="shared" si="5"/>
        <v>0</v>
      </c>
      <c r="O5" s="52">
        <v>4</v>
      </c>
      <c r="P5" s="31">
        <f t="shared" si="6"/>
        <v>16</v>
      </c>
      <c r="Q5" s="31">
        <v>17</v>
      </c>
      <c r="R5" s="31">
        <v>0</v>
      </c>
      <c r="S5" s="3">
        <f t="shared" si="7"/>
        <v>4.25</v>
      </c>
      <c r="T5" s="11">
        <f t="shared" si="8"/>
        <v>1200</v>
      </c>
      <c r="U5" s="54">
        <f t="shared" si="9"/>
        <v>0.65277777777777779</v>
      </c>
      <c r="V5" s="22"/>
      <c r="W5" s="5">
        <f t="shared" si="10"/>
        <v>1200</v>
      </c>
    </row>
    <row r="6" spans="1:23" x14ac:dyDescent="0.3">
      <c r="A6" s="4" t="s">
        <v>22</v>
      </c>
      <c r="B6" s="36" t="s">
        <v>35</v>
      </c>
      <c r="C6" s="33">
        <v>3</v>
      </c>
      <c r="D6" s="25">
        <f t="shared" si="2"/>
        <v>12</v>
      </c>
      <c r="E6" s="25">
        <v>13</v>
      </c>
      <c r="F6" s="25">
        <v>0</v>
      </c>
      <c r="G6" s="1">
        <f t="shared" si="0"/>
        <v>4.333333333333333</v>
      </c>
      <c r="H6" s="7">
        <f t="shared" si="1"/>
        <v>900</v>
      </c>
      <c r="I6" s="39">
        <v>3</v>
      </c>
      <c r="J6" s="28">
        <f t="shared" si="3"/>
        <v>12</v>
      </c>
      <c r="K6" s="28">
        <v>9</v>
      </c>
      <c r="L6" s="28">
        <v>0</v>
      </c>
      <c r="M6" s="2">
        <f t="shared" si="4"/>
        <v>3</v>
      </c>
      <c r="N6" s="8">
        <f t="shared" si="5"/>
        <v>0</v>
      </c>
      <c r="O6" s="52">
        <v>3</v>
      </c>
      <c r="P6" s="31">
        <f t="shared" si="6"/>
        <v>12</v>
      </c>
      <c r="Q6" s="31">
        <v>5</v>
      </c>
      <c r="R6" s="31">
        <v>0</v>
      </c>
      <c r="S6" s="3">
        <f t="shared" si="7"/>
        <v>1.6666666666666667</v>
      </c>
      <c r="T6" s="11">
        <f t="shared" si="8"/>
        <v>0</v>
      </c>
      <c r="U6" s="54">
        <f t="shared" si="9"/>
        <v>0.75</v>
      </c>
      <c r="V6" s="22"/>
      <c r="W6" s="5">
        <f t="shared" si="10"/>
        <v>900</v>
      </c>
    </row>
    <row r="7" spans="1:23" x14ac:dyDescent="0.3">
      <c r="A7" s="4" t="s">
        <v>32</v>
      </c>
      <c r="B7" s="36" t="s">
        <v>36</v>
      </c>
      <c r="C7" s="33">
        <v>1</v>
      </c>
      <c r="D7" s="25">
        <f t="shared" si="2"/>
        <v>4</v>
      </c>
      <c r="E7" s="25">
        <v>5</v>
      </c>
      <c r="F7" s="25">
        <v>0</v>
      </c>
      <c r="G7" s="1">
        <f t="shared" si="0"/>
        <v>5</v>
      </c>
      <c r="H7" s="7">
        <f t="shared" si="1"/>
        <v>300</v>
      </c>
      <c r="I7" s="39">
        <v>1</v>
      </c>
      <c r="J7" s="28">
        <f t="shared" si="3"/>
        <v>4</v>
      </c>
      <c r="K7" s="28">
        <v>4</v>
      </c>
      <c r="L7" s="28">
        <v>0</v>
      </c>
      <c r="M7" s="2">
        <f t="shared" si="4"/>
        <v>4</v>
      </c>
      <c r="N7" s="8">
        <f t="shared" si="5"/>
        <v>300</v>
      </c>
      <c r="O7" s="52">
        <v>1.5</v>
      </c>
      <c r="P7" s="31">
        <f t="shared" si="6"/>
        <v>6</v>
      </c>
      <c r="Q7" s="31">
        <v>2</v>
      </c>
      <c r="R7" s="31">
        <v>0</v>
      </c>
      <c r="S7" s="3">
        <f t="shared" si="7"/>
        <v>1.3333333333333333</v>
      </c>
      <c r="T7" s="11">
        <f t="shared" si="8"/>
        <v>0</v>
      </c>
      <c r="U7" s="54">
        <f t="shared" si="9"/>
        <v>0.86111111111111116</v>
      </c>
      <c r="V7" s="22"/>
      <c r="W7" s="5">
        <f t="shared" si="10"/>
        <v>600</v>
      </c>
    </row>
    <row r="8" spans="1:23" x14ac:dyDescent="0.3">
      <c r="A8" s="4" t="s">
        <v>24</v>
      </c>
      <c r="B8" s="36" t="s">
        <v>36</v>
      </c>
      <c r="C8" s="33">
        <v>4</v>
      </c>
      <c r="D8" s="25">
        <f t="shared" si="2"/>
        <v>16</v>
      </c>
      <c r="E8" s="25">
        <v>10</v>
      </c>
      <c r="F8" s="25">
        <v>0</v>
      </c>
      <c r="G8" s="1">
        <f t="shared" si="0"/>
        <v>2.5</v>
      </c>
      <c r="H8" s="7">
        <f t="shared" si="1"/>
        <v>0</v>
      </c>
      <c r="I8" s="39">
        <v>4</v>
      </c>
      <c r="J8" s="28">
        <f t="shared" si="3"/>
        <v>16</v>
      </c>
      <c r="K8" s="28">
        <v>4</v>
      </c>
      <c r="L8" s="28">
        <v>0</v>
      </c>
      <c r="M8" s="2">
        <f t="shared" si="4"/>
        <v>1</v>
      </c>
      <c r="N8" s="8">
        <f t="shared" si="5"/>
        <v>0</v>
      </c>
      <c r="O8" s="52">
        <v>4</v>
      </c>
      <c r="P8" s="31">
        <f t="shared" si="6"/>
        <v>16</v>
      </c>
      <c r="Q8" s="31">
        <v>4</v>
      </c>
      <c r="R8" s="31">
        <v>0</v>
      </c>
      <c r="S8" s="3">
        <f t="shared" si="7"/>
        <v>1</v>
      </c>
      <c r="T8" s="11">
        <f t="shared" si="8"/>
        <v>0</v>
      </c>
      <c r="U8" s="54">
        <f t="shared" si="9"/>
        <v>0.375</v>
      </c>
      <c r="V8" s="75"/>
      <c r="W8" s="5">
        <f t="shared" si="10"/>
        <v>0</v>
      </c>
    </row>
    <row r="9" spans="1:23" x14ac:dyDescent="0.3">
      <c r="A9" s="4" t="s">
        <v>33</v>
      </c>
      <c r="B9" s="36" t="s">
        <v>36</v>
      </c>
      <c r="C9" s="33">
        <v>3</v>
      </c>
      <c r="D9" s="25">
        <f t="shared" si="2"/>
        <v>12</v>
      </c>
      <c r="E9" s="25">
        <v>6</v>
      </c>
      <c r="F9" s="25">
        <v>0</v>
      </c>
      <c r="G9" s="1">
        <f t="shared" si="0"/>
        <v>2</v>
      </c>
      <c r="H9" s="7">
        <f t="shared" si="1"/>
        <v>0</v>
      </c>
      <c r="I9" s="39">
        <v>3</v>
      </c>
      <c r="J9" s="28">
        <f t="shared" si="3"/>
        <v>12</v>
      </c>
      <c r="K9" s="28">
        <v>18</v>
      </c>
      <c r="L9" s="28">
        <v>0</v>
      </c>
      <c r="M9" s="2">
        <f t="shared" si="4"/>
        <v>6</v>
      </c>
      <c r="N9" s="8">
        <f t="shared" si="5"/>
        <v>1500</v>
      </c>
      <c r="O9" s="52">
        <v>3</v>
      </c>
      <c r="P9" s="31">
        <f t="shared" si="6"/>
        <v>12</v>
      </c>
      <c r="Q9" s="31">
        <v>19</v>
      </c>
      <c r="R9" s="31">
        <v>0</v>
      </c>
      <c r="S9" s="3">
        <f t="shared" si="7"/>
        <v>6.333333333333333</v>
      </c>
      <c r="T9" s="11">
        <f t="shared" si="8"/>
        <v>1500</v>
      </c>
      <c r="U9" s="54">
        <f t="shared" si="9"/>
        <v>1.1944444444444444</v>
      </c>
      <c r="V9" s="75"/>
      <c r="W9" s="5">
        <f t="shared" si="10"/>
        <v>3000</v>
      </c>
    </row>
    <row r="10" spans="1:23" x14ac:dyDescent="0.3">
      <c r="A10" s="4" t="s">
        <v>26</v>
      </c>
      <c r="B10" s="36" t="s">
        <v>36</v>
      </c>
      <c r="C10" s="33">
        <v>3</v>
      </c>
      <c r="D10" s="25">
        <f t="shared" si="2"/>
        <v>12</v>
      </c>
      <c r="E10" s="25">
        <v>13</v>
      </c>
      <c r="F10" s="25">
        <v>0</v>
      </c>
      <c r="G10" s="1">
        <f t="shared" si="0"/>
        <v>4.333333333333333</v>
      </c>
      <c r="H10" s="7">
        <f t="shared" si="1"/>
        <v>900</v>
      </c>
      <c r="I10" s="39">
        <v>3</v>
      </c>
      <c r="J10" s="28">
        <f t="shared" si="3"/>
        <v>12</v>
      </c>
      <c r="K10" s="28">
        <v>7</v>
      </c>
      <c r="L10" s="28">
        <v>0</v>
      </c>
      <c r="M10" s="2">
        <f t="shared" si="4"/>
        <v>2.3333333333333335</v>
      </c>
      <c r="N10" s="8">
        <f t="shared" si="5"/>
        <v>0</v>
      </c>
      <c r="O10" s="52">
        <v>3</v>
      </c>
      <c r="P10" s="31">
        <f t="shared" si="6"/>
        <v>12</v>
      </c>
      <c r="Q10" s="31">
        <v>2</v>
      </c>
      <c r="R10" s="31">
        <v>0</v>
      </c>
      <c r="S10" s="3">
        <f t="shared" si="7"/>
        <v>0.66666666666666663</v>
      </c>
      <c r="T10" s="11">
        <f t="shared" si="8"/>
        <v>0</v>
      </c>
      <c r="U10" s="54">
        <f t="shared" si="9"/>
        <v>0.61111111111111105</v>
      </c>
      <c r="V10" s="75"/>
      <c r="W10" s="5">
        <f t="shared" si="10"/>
        <v>900</v>
      </c>
    </row>
    <row r="11" spans="1:23" x14ac:dyDescent="0.3">
      <c r="A11" s="4" t="s">
        <v>21</v>
      </c>
      <c r="B11" s="36" t="s">
        <v>35</v>
      </c>
      <c r="C11" s="33">
        <v>4</v>
      </c>
      <c r="D11" s="25">
        <f t="shared" si="2"/>
        <v>16</v>
      </c>
      <c r="E11" s="25">
        <v>6</v>
      </c>
      <c r="F11" s="25">
        <v>0</v>
      </c>
      <c r="G11" s="1">
        <f t="shared" si="0"/>
        <v>1.5</v>
      </c>
      <c r="H11" s="7">
        <f t="shared" si="1"/>
        <v>0</v>
      </c>
      <c r="I11" s="39">
        <v>4</v>
      </c>
      <c r="J11" s="28">
        <f t="shared" si="3"/>
        <v>16</v>
      </c>
      <c r="K11" s="28">
        <v>1</v>
      </c>
      <c r="L11" s="28">
        <v>0</v>
      </c>
      <c r="M11" s="2">
        <f t="shared" si="4"/>
        <v>0.25</v>
      </c>
      <c r="N11" s="8">
        <f t="shared" si="5"/>
        <v>0</v>
      </c>
      <c r="O11" s="52">
        <v>4</v>
      </c>
      <c r="P11" s="31">
        <f t="shared" si="6"/>
        <v>16</v>
      </c>
      <c r="Q11" s="31">
        <v>6</v>
      </c>
      <c r="R11" s="31">
        <v>0</v>
      </c>
      <c r="S11" s="3">
        <f t="shared" si="7"/>
        <v>1.5</v>
      </c>
      <c r="T11" s="11">
        <f t="shared" si="8"/>
        <v>0</v>
      </c>
      <c r="U11" s="54">
        <f t="shared" si="9"/>
        <v>0.27083333333333331</v>
      </c>
      <c r="V11" s="75"/>
      <c r="W11" s="5">
        <f t="shared" si="10"/>
        <v>0</v>
      </c>
    </row>
    <row r="12" spans="1:23" x14ac:dyDescent="0.3">
      <c r="A12" s="4" t="s">
        <v>30</v>
      </c>
      <c r="B12" s="36" t="s">
        <v>36</v>
      </c>
      <c r="C12" s="33">
        <v>3</v>
      </c>
      <c r="D12" s="25">
        <f t="shared" si="2"/>
        <v>12</v>
      </c>
      <c r="E12" s="25">
        <v>46</v>
      </c>
      <c r="F12" s="25">
        <v>0</v>
      </c>
      <c r="G12" s="1">
        <f t="shared" si="0"/>
        <v>15.333333333333334</v>
      </c>
      <c r="H12" s="7">
        <f t="shared" si="1"/>
        <v>1500</v>
      </c>
      <c r="I12" s="39">
        <v>4</v>
      </c>
      <c r="J12" s="28">
        <f>I12*4</f>
        <v>16</v>
      </c>
      <c r="K12" s="28">
        <v>13</v>
      </c>
      <c r="L12" s="28">
        <v>0</v>
      </c>
      <c r="M12" s="2">
        <f t="shared" si="4"/>
        <v>3.25</v>
      </c>
      <c r="N12" s="8">
        <f t="shared" si="5"/>
        <v>0</v>
      </c>
      <c r="O12" s="52">
        <v>4</v>
      </c>
      <c r="P12" s="31">
        <f t="shared" si="6"/>
        <v>16</v>
      </c>
      <c r="Q12" s="31">
        <v>22</v>
      </c>
      <c r="R12" s="31">
        <v>0</v>
      </c>
      <c r="S12" s="3">
        <f t="shared" si="7"/>
        <v>5.5</v>
      </c>
      <c r="T12" s="11">
        <f t="shared" si="8"/>
        <v>1200</v>
      </c>
      <c r="U12" s="54">
        <f t="shared" si="9"/>
        <v>2.0069444444444446</v>
      </c>
      <c r="V12" s="75"/>
      <c r="W12" s="5">
        <f t="shared" si="10"/>
        <v>2700</v>
      </c>
    </row>
    <row r="13" spans="1:23" x14ac:dyDescent="0.3">
      <c r="A13" s="4" t="s">
        <v>8</v>
      </c>
      <c r="B13" s="36" t="s">
        <v>34</v>
      </c>
      <c r="C13" s="33">
        <v>5</v>
      </c>
      <c r="D13" s="25">
        <f t="shared" si="2"/>
        <v>20</v>
      </c>
      <c r="E13" s="25">
        <v>13</v>
      </c>
      <c r="F13" s="25">
        <v>0</v>
      </c>
      <c r="G13" s="1">
        <f t="shared" si="0"/>
        <v>2.6</v>
      </c>
      <c r="H13" s="7">
        <f t="shared" si="1"/>
        <v>0</v>
      </c>
      <c r="I13" s="39">
        <v>5</v>
      </c>
      <c r="J13" s="28">
        <f t="shared" si="3"/>
        <v>20</v>
      </c>
      <c r="K13" s="28">
        <v>21</v>
      </c>
      <c r="L13" s="28">
        <v>0</v>
      </c>
      <c r="M13" s="2">
        <f t="shared" si="4"/>
        <v>4.2</v>
      </c>
      <c r="N13" s="8">
        <f t="shared" si="5"/>
        <v>1500</v>
      </c>
      <c r="O13" s="52">
        <v>6.5</v>
      </c>
      <c r="P13" s="31">
        <f t="shared" si="6"/>
        <v>26</v>
      </c>
      <c r="Q13" s="31">
        <v>28</v>
      </c>
      <c r="R13" s="31">
        <v>0</v>
      </c>
      <c r="S13" s="3">
        <f t="shared" si="7"/>
        <v>4.3076923076923075</v>
      </c>
      <c r="T13" s="11">
        <f t="shared" si="8"/>
        <v>1950</v>
      </c>
      <c r="U13" s="54">
        <f t="shared" si="9"/>
        <v>0.92564102564102557</v>
      </c>
      <c r="V13" s="75"/>
      <c r="W13" s="5">
        <f t="shared" si="10"/>
        <v>3450</v>
      </c>
    </row>
    <row r="14" spans="1:23" x14ac:dyDescent="0.3">
      <c r="A14" s="4" t="s">
        <v>25</v>
      </c>
      <c r="B14" s="36" t="s">
        <v>36</v>
      </c>
      <c r="C14" s="33">
        <v>4</v>
      </c>
      <c r="D14" s="25">
        <f t="shared" si="2"/>
        <v>16</v>
      </c>
      <c r="E14" s="25">
        <v>26</v>
      </c>
      <c r="F14" s="25">
        <v>0</v>
      </c>
      <c r="G14" s="1">
        <f t="shared" si="0"/>
        <v>6.5</v>
      </c>
      <c r="H14" s="7">
        <f t="shared" si="1"/>
        <v>2000</v>
      </c>
      <c r="I14" s="39">
        <v>5</v>
      </c>
      <c r="J14" s="28">
        <f t="shared" si="3"/>
        <v>20</v>
      </c>
      <c r="K14" s="28">
        <v>33</v>
      </c>
      <c r="L14" s="28">
        <v>0</v>
      </c>
      <c r="M14" s="2">
        <f t="shared" si="4"/>
        <v>6.6</v>
      </c>
      <c r="N14" s="8">
        <f t="shared" si="5"/>
        <v>2500</v>
      </c>
      <c r="O14" s="52">
        <v>6</v>
      </c>
      <c r="P14" s="31">
        <f t="shared" si="6"/>
        <v>24</v>
      </c>
      <c r="Q14" s="31">
        <v>37</v>
      </c>
      <c r="R14" s="31">
        <v>0</v>
      </c>
      <c r="S14" s="3">
        <f t="shared" si="7"/>
        <v>6.166666666666667</v>
      </c>
      <c r="T14" s="11">
        <f t="shared" si="8"/>
        <v>3000</v>
      </c>
      <c r="U14" s="54">
        <f t="shared" si="9"/>
        <v>1.6055555555555554</v>
      </c>
      <c r="V14" s="75">
        <v>5000</v>
      </c>
      <c r="W14" s="5">
        <f t="shared" si="10"/>
        <v>12500</v>
      </c>
    </row>
    <row r="15" spans="1:23" x14ac:dyDescent="0.3">
      <c r="A15" s="4" t="s">
        <v>27</v>
      </c>
      <c r="B15" s="36" t="s">
        <v>36</v>
      </c>
      <c r="C15" s="33">
        <v>7</v>
      </c>
      <c r="D15" s="25">
        <f t="shared" si="2"/>
        <v>28</v>
      </c>
      <c r="E15" s="25">
        <v>21</v>
      </c>
      <c r="F15" s="25">
        <v>0</v>
      </c>
      <c r="G15" s="1">
        <f t="shared" si="0"/>
        <v>3</v>
      </c>
      <c r="H15" s="7">
        <f t="shared" si="1"/>
        <v>0</v>
      </c>
      <c r="I15" s="39">
        <v>7</v>
      </c>
      <c r="J15" s="28">
        <f t="shared" si="3"/>
        <v>28</v>
      </c>
      <c r="K15" s="28">
        <v>7</v>
      </c>
      <c r="L15" s="28">
        <v>0</v>
      </c>
      <c r="M15" s="2">
        <f t="shared" si="4"/>
        <v>1</v>
      </c>
      <c r="N15" s="8">
        <f t="shared" si="5"/>
        <v>0</v>
      </c>
      <c r="O15" s="52">
        <v>7</v>
      </c>
      <c r="P15" s="31">
        <f t="shared" si="6"/>
        <v>28</v>
      </c>
      <c r="Q15" s="31">
        <v>1</v>
      </c>
      <c r="R15" s="31">
        <v>0</v>
      </c>
      <c r="S15" s="3">
        <f t="shared" si="7"/>
        <v>0.14285714285714285</v>
      </c>
      <c r="T15" s="11">
        <f t="shared" si="8"/>
        <v>0</v>
      </c>
      <c r="U15" s="54">
        <f t="shared" si="9"/>
        <v>0.34523809523809529</v>
      </c>
      <c r="V15" s="75"/>
      <c r="W15" s="5">
        <f t="shared" si="10"/>
        <v>0</v>
      </c>
    </row>
    <row r="16" spans="1:23" x14ac:dyDescent="0.3">
      <c r="A16" s="4" t="s">
        <v>31</v>
      </c>
      <c r="B16" s="36" t="s">
        <v>36</v>
      </c>
      <c r="C16" s="33">
        <v>4</v>
      </c>
      <c r="D16" s="25">
        <f t="shared" si="2"/>
        <v>16</v>
      </c>
      <c r="E16" s="25">
        <v>4</v>
      </c>
      <c r="F16" s="25">
        <v>0</v>
      </c>
      <c r="G16" s="1">
        <f t="shared" si="0"/>
        <v>1</v>
      </c>
      <c r="H16" s="7">
        <f t="shared" si="1"/>
        <v>0</v>
      </c>
      <c r="I16" s="39">
        <v>4</v>
      </c>
      <c r="J16" s="28">
        <f t="shared" si="3"/>
        <v>16</v>
      </c>
      <c r="K16" s="28">
        <v>1</v>
      </c>
      <c r="L16" s="28">
        <v>0</v>
      </c>
      <c r="M16" s="2">
        <f t="shared" si="4"/>
        <v>0.25</v>
      </c>
      <c r="N16" s="8">
        <f t="shared" si="5"/>
        <v>0</v>
      </c>
      <c r="O16" s="52">
        <v>4</v>
      </c>
      <c r="P16" s="31">
        <f t="shared" si="6"/>
        <v>16</v>
      </c>
      <c r="Q16" s="31">
        <v>0</v>
      </c>
      <c r="R16" s="31">
        <v>0</v>
      </c>
      <c r="S16" s="3">
        <f t="shared" si="7"/>
        <v>0</v>
      </c>
      <c r="T16" s="11">
        <f t="shared" si="8"/>
        <v>0</v>
      </c>
      <c r="U16" s="54">
        <f t="shared" si="9"/>
        <v>0.10416666666666667</v>
      </c>
      <c r="V16" s="75"/>
      <c r="W16" s="5">
        <f t="shared" si="10"/>
        <v>0</v>
      </c>
    </row>
    <row r="17" spans="1:23" x14ac:dyDescent="0.3">
      <c r="A17" s="4" t="s">
        <v>28</v>
      </c>
      <c r="B17" s="36" t="s">
        <v>36</v>
      </c>
      <c r="C17" s="33">
        <v>4</v>
      </c>
      <c r="D17" s="25">
        <f t="shared" si="2"/>
        <v>16</v>
      </c>
      <c r="E17" s="25">
        <v>5</v>
      </c>
      <c r="F17" s="25">
        <v>0</v>
      </c>
      <c r="G17" s="1">
        <f t="shared" si="0"/>
        <v>1.25</v>
      </c>
      <c r="H17" s="7">
        <f t="shared" si="1"/>
        <v>0</v>
      </c>
      <c r="I17" s="39">
        <v>4</v>
      </c>
      <c r="J17" s="28">
        <f t="shared" si="3"/>
        <v>16</v>
      </c>
      <c r="K17" s="28">
        <v>5</v>
      </c>
      <c r="L17" s="28">
        <v>0</v>
      </c>
      <c r="M17" s="2">
        <f t="shared" si="4"/>
        <v>1.25</v>
      </c>
      <c r="N17" s="8">
        <f>IF(K17&gt;=I17*6,500*I17,IF(K17&gt;=I17*4,300*I17,0))</f>
        <v>0</v>
      </c>
      <c r="O17" s="52">
        <v>4</v>
      </c>
      <c r="P17" s="31">
        <f t="shared" si="6"/>
        <v>16</v>
      </c>
      <c r="Q17" s="31">
        <v>0</v>
      </c>
      <c r="R17" s="31">
        <v>0</v>
      </c>
      <c r="S17" s="3">
        <f t="shared" si="7"/>
        <v>0</v>
      </c>
      <c r="T17" s="11">
        <f t="shared" si="8"/>
        <v>0</v>
      </c>
      <c r="U17" s="54">
        <f t="shared" si="9"/>
        <v>0.20833333333333334</v>
      </c>
      <c r="V17" s="75"/>
      <c r="W17" s="5">
        <f t="shared" si="10"/>
        <v>0</v>
      </c>
    </row>
    <row r="18" spans="1:23" x14ac:dyDescent="0.3">
      <c r="A18" s="4" t="s">
        <v>11</v>
      </c>
      <c r="B18" s="36" t="s">
        <v>34</v>
      </c>
      <c r="C18" s="33">
        <v>4</v>
      </c>
      <c r="D18" s="25">
        <f t="shared" si="2"/>
        <v>16</v>
      </c>
      <c r="E18" s="25">
        <v>30</v>
      </c>
      <c r="F18" s="25">
        <v>0</v>
      </c>
      <c r="G18" s="1">
        <f t="shared" si="0"/>
        <v>7.5</v>
      </c>
      <c r="H18" s="7">
        <f t="shared" si="1"/>
        <v>2000</v>
      </c>
      <c r="I18" s="39">
        <v>4</v>
      </c>
      <c r="J18" s="28">
        <f t="shared" si="3"/>
        <v>16</v>
      </c>
      <c r="K18" s="28">
        <v>28</v>
      </c>
      <c r="L18" s="28">
        <v>0</v>
      </c>
      <c r="M18" s="2">
        <f t="shared" si="4"/>
        <v>7</v>
      </c>
      <c r="N18" s="8">
        <f t="shared" si="5"/>
        <v>2000</v>
      </c>
      <c r="O18" s="52">
        <v>4.5</v>
      </c>
      <c r="P18" s="31">
        <f t="shared" si="6"/>
        <v>18</v>
      </c>
      <c r="Q18" s="31">
        <v>36</v>
      </c>
      <c r="R18" s="31">
        <v>0</v>
      </c>
      <c r="S18" s="3">
        <f t="shared" si="7"/>
        <v>8</v>
      </c>
      <c r="T18" s="11">
        <f t="shared" si="8"/>
        <v>2250</v>
      </c>
      <c r="U18" s="54">
        <f t="shared" si="9"/>
        <v>1.875</v>
      </c>
      <c r="V18" s="75">
        <v>5000</v>
      </c>
      <c r="W18" s="5">
        <f t="shared" si="10"/>
        <v>11250</v>
      </c>
    </row>
    <row r="19" spans="1:23" x14ac:dyDescent="0.3">
      <c r="A19" s="4" t="s">
        <v>23</v>
      </c>
      <c r="B19" s="36" t="s">
        <v>35</v>
      </c>
      <c r="C19" s="33">
        <v>5.5</v>
      </c>
      <c r="D19" s="25">
        <f t="shared" si="2"/>
        <v>22</v>
      </c>
      <c r="E19" s="25">
        <v>17</v>
      </c>
      <c r="F19" s="25">
        <v>0</v>
      </c>
      <c r="G19" s="1">
        <f t="shared" si="0"/>
        <v>3.0909090909090908</v>
      </c>
      <c r="H19" s="7">
        <f t="shared" si="1"/>
        <v>0</v>
      </c>
      <c r="I19" s="39">
        <v>5.5</v>
      </c>
      <c r="J19" s="28">
        <f t="shared" si="3"/>
        <v>22</v>
      </c>
      <c r="K19" s="28">
        <v>13</v>
      </c>
      <c r="L19" s="28">
        <v>0</v>
      </c>
      <c r="M19" s="2">
        <f t="shared" si="4"/>
        <v>2.3636363636363638</v>
      </c>
      <c r="N19" s="8">
        <f t="shared" si="5"/>
        <v>0</v>
      </c>
      <c r="O19" s="52">
        <v>5.5</v>
      </c>
      <c r="P19" s="31">
        <f t="shared" si="6"/>
        <v>22</v>
      </c>
      <c r="Q19" s="31">
        <v>9</v>
      </c>
      <c r="R19" s="31">
        <v>0</v>
      </c>
      <c r="S19" s="3">
        <f t="shared" si="7"/>
        <v>1.6363636363636365</v>
      </c>
      <c r="T19" s="11">
        <f t="shared" si="8"/>
        <v>0</v>
      </c>
      <c r="U19" s="54">
        <f t="shared" si="9"/>
        <v>0.59090909090909094</v>
      </c>
      <c r="V19" s="75"/>
      <c r="W19" s="5">
        <f t="shared" si="10"/>
        <v>0</v>
      </c>
    </row>
    <row r="20" spans="1:23" x14ac:dyDescent="0.3">
      <c r="A20" s="4" t="s">
        <v>17</v>
      </c>
      <c r="B20" s="36" t="s">
        <v>35</v>
      </c>
      <c r="C20" s="33">
        <v>3.5</v>
      </c>
      <c r="D20" s="25">
        <f t="shared" si="2"/>
        <v>14</v>
      </c>
      <c r="E20" s="25">
        <v>4</v>
      </c>
      <c r="F20" s="25">
        <v>0</v>
      </c>
      <c r="G20" s="1">
        <f t="shared" si="0"/>
        <v>1.1428571428571428</v>
      </c>
      <c r="H20" s="7">
        <f t="shared" si="1"/>
        <v>0</v>
      </c>
      <c r="I20" s="39">
        <v>3.5</v>
      </c>
      <c r="J20" s="28">
        <f t="shared" si="3"/>
        <v>14</v>
      </c>
      <c r="K20" s="28">
        <v>1</v>
      </c>
      <c r="L20" s="28">
        <v>0</v>
      </c>
      <c r="M20" s="2">
        <f t="shared" si="4"/>
        <v>0.2857142857142857</v>
      </c>
      <c r="N20" s="8">
        <f t="shared" si="5"/>
        <v>0</v>
      </c>
      <c r="O20" s="52">
        <v>3.5</v>
      </c>
      <c r="P20" s="31">
        <f t="shared" si="6"/>
        <v>14</v>
      </c>
      <c r="Q20" s="31">
        <v>3</v>
      </c>
      <c r="R20" s="31">
        <v>0</v>
      </c>
      <c r="S20" s="3">
        <f t="shared" si="7"/>
        <v>0.8571428571428571</v>
      </c>
      <c r="T20" s="11">
        <f t="shared" si="8"/>
        <v>0</v>
      </c>
      <c r="U20" s="54">
        <f t="shared" si="9"/>
        <v>0.19047619047619047</v>
      </c>
      <c r="V20" s="75"/>
      <c r="W20" s="5">
        <f t="shared" si="10"/>
        <v>0</v>
      </c>
    </row>
    <row r="21" spans="1:23" x14ac:dyDescent="0.3">
      <c r="A21" s="4" t="s">
        <v>29</v>
      </c>
      <c r="B21" s="36" t="s">
        <v>36</v>
      </c>
      <c r="C21" s="33">
        <v>4</v>
      </c>
      <c r="D21" s="25">
        <f t="shared" si="2"/>
        <v>16</v>
      </c>
      <c r="E21" s="25">
        <v>19</v>
      </c>
      <c r="F21" s="25">
        <v>0</v>
      </c>
      <c r="G21" s="1">
        <f t="shared" si="0"/>
        <v>4.75</v>
      </c>
      <c r="H21" s="7">
        <f t="shared" si="1"/>
        <v>1200</v>
      </c>
      <c r="I21" s="39">
        <v>4</v>
      </c>
      <c r="J21" s="28">
        <f t="shared" si="3"/>
        <v>16</v>
      </c>
      <c r="K21" s="28">
        <v>6</v>
      </c>
      <c r="L21" s="28">
        <v>0</v>
      </c>
      <c r="M21" s="2">
        <f t="shared" si="4"/>
        <v>1.5</v>
      </c>
      <c r="N21" s="8">
        <f t="shared" si="5"/>
        <v>0</v>
      </c>
      <c r="O21" s="52">
        <v>4</v>
      </c>
      <c r="P21" s="31">
        <f t="shared" si="6"/>
        <v>16</v>
      </c>
      <c r="Q21" s="31">
        <v>2</v>
      </c>
      <c r="R21" s="31">
        <v>0</v>
      </c>
      <c r="S21" s="3">
        <f t="shared" si="7"/>
        <v>0.5</v>
      </c>
      <c r="T21" s="11">
        <f t="shared" si="8"/>
        <v>0</v>
      </c>
      <c r="U21" s="54">
        <f t="shared" si="9"/>
        <v>0.5625</v>
      </c>
      <c r="V21" s="75"/>
      <c r="W21" s="5">
        <f t="shared" si="10"/>
        <v>1200</v>
      </c>
    </row>
    <row r="22" spans="1:23" x14ac:dyDescent="0.3">
      <c r="A22" s="4" t="s">
        <v>14</v>
      </c>
      <c r="B22" s="36" t="s">
        <v>34</v>
      </c>
      <c r="C22" s="33">
        <v>7</v>
      </c>
      <c r="D22" s="25">
        <f t="shared" si="2"/>
        <v>28</v>
      </c>
      <c r="E22" s="25">
        <v>15</v>
      </c>
      <c r="F22" s="25">
        <v>0</v>
      </c>
      <c r="G22" s="1">
        <f t="shared" si="0"/>
        <v>2.1428571428571428</v>
      </c>
      <c r="H22" s="7">
        <f t="shared" si="1"/>
        <v>0</v>
      </c>
      <c r="I22" s="39">
        <v>7</v>
      </c>
      <c r="J22" s="28">
        <f t="shared" si="3"/>
        <v>28</v>
      </c>
      <c r="K22" s="28">
        <v>30</v>
      </c>
      <c r="L22" s="28">
        <v>0</v>
      </c>
      <c r="M22" s="2">
        <f t="shared" si="4"/>
        <v>4.2857142857142856</v>
      </c>
      <c r="N22" s="8">
        <f t="shared" si="5"/>
        <v>2100</v>
      </c>
      <c r="O22" s="52">
        <v>6</v>
      </c>
      <c r="P22" s="31">
        <f t="shared" si="6"/>
        <v>24</v>
      </c>
      <c r="Q22" s="31">
        <v>28</v>
      </c>
      <c r="R22" s="31">
        <v>0</v>
      </c>
      <c r="S22" s="3">
        <f t="shared" si="7"/>
        <v>4.666666666666667</v>
      </c>
      <c r="T22" s="11">
        <f t="shared" si="8"/>
        <v>1800</v>
      </c>
      <c r="U22" s="54">
        <f t="shared" si="9"/>
        <v>0.92460317460317454</v>
      </c>
      <c r="V22" s="75"/>
      <c r="W22" s="5">
        <f t="shared" si="10"/>
        <v>3900</v>
      </c>
    </row>
    <row r="23" spans="1:23" x14ac:dyDescent="0.3">
      <c r="A23" s="4" t="s">
        <v>20</v>
      </c>
      <c r="B23" s="36" t="s">
        <v>35</v>
      </c>
      <c r="C23" s="33">
        <v>3</v>
      </c>
      <c r="D23" s="25">
        <f t="shared" si="2"/>
        <v>12</v>
      </c>
      <c r="E23" s="25">
        <v>42</v>
      </c>
      <c r="F23" s="25">
        <v>0</v>
      </c>
      <c r="G23" s="1">
        <f t="shared" si="0"/>
        <v>14</v>
      </c>
      <c r="H23" s="7">
        <f t="shared" si="1"/>
        <v>1500</v>
      </c>
      <c r="I23" s="39">
        <v>3</v>
      </c>
      <c r="J23" s="28">
        <f t="shared" si="3"/>
        <v>12</v>
      </c>
      <c r="K23" s="28">
        <v>21</v>
      </c>
      <c r="L23" s="28">
        <v>0</v>
      </c>
      <c r="M23" s="2">
        <f t="shared" si="4"/>
        <v>7</v>
      </c>
      <c r="N23" s="8">
        <f t="shared" si="5"/>
        <v>1500</v>
      </c>
      <c r="O23" s="52">
        <v>3</v>
      </c>
      <c r="P23" s="31">
        <f t="shared" si="6"/>
        <v>12</v>
      </c>
      <c r="Q23" s="31">
        <v>57</v>
      </c>
      <c r="R23" s="31">
        <v>0</v>
      </c>
      <c r="S23" s="3">
        <f t="shared" si="7"/>
        <v>19</v>
      </c>
      <c r="T23" s="11">
        <f t="shared" si="8"/>
        <v>1500</v>
      </c>
      <c r="U23" s="54">
        <f t="shared" si="9"/>
        <v>3.3333333333333335</v>
      </c>
      <c r="V23" s="75">
        <v>15000</v>
      </c>
      <c r="W23" s="5">
        <f t="shared" si="10"/>
        <v>19500</v>
      </c>
    </row>
    <row r="24" spans="1:23" x14ac:dyDescent="0.3">
      <c r="A24" s="4" t="s">
        <v>10</v>
      </c>
      <c r="B24" s="36" t="s">
        <v>34</v>
      </c>
      <c r="C24" s="33">
        <v>3</v>
      </c>
      <c r="D24" s="25">
        <f t="shared" si="2"/>
        <v>12</v>
      </c>
      <c r="E24" s="25">
        <v>20</v>
      </c>
      <c r="F24" s="25">
        <v>0</v>
      </c>
      <c r="G24" s="1">
        <f t="shared" si="0"/>
        <v>6.666666666666667</v>
      </c>
      <c r="H24" s="7">
        <f t="shared" si="1"/>
        <v>1500</v>
      </c>
      <c r="I24" s="39">
        <v>3</v>
      </c>
      <c r="J24" s="28">
        <f t="shared" si="3"/>
        <v>12</v>
      </c>
      <c r="K24" s="28">
        <v>18</v>
      </c>
      <c r="L24" s="28">
        <v>0</v>
      </c>
      <c r="M24" s="2">
        <f t="shared" si="4"/>
        <v>6</v>
      </c>
      <c r="N24" s="8">
        <f t="shared" si="5"/>
        <v>1500</v>
      </c>
      <c r="O24" s="52">
        <v>3</v>
      </c>
      <c r="P24" s="31">
        <f t="shared" si="6"/>
        <v>12</v>
      </c>
      <c r="Q24" s="31">
        <v>20</v>
      </c>
      <c r="R24" s="31">
        <v>0</v>
      </c>
      <c r="S24" s="3">
        <f t="shared" si="7"/>
        <v>6.666666666666667</v>
      </c>
      <c r="T24" s="11">
        <f t="shared" si="8"/>
        <v>1500</v>
      </c>
      <c r="U24" s="54">
        <f t="shared" si="9"/>
        <v>1.6111111111111114</v>
      </c>
      <c r="V24" s="75">
        <v>5000</v>
      </c>
      <c r="W24" s="5">
        <f t="shared" si="10"/>
        <v>9500</v>
      </c>
    </row>
    <row r="25" spans="1:23" x14ac:dyDescent="0.3">
      <c r="A25" s="4" t="s">
        <v>15</v>
      </c>
      <c r="B25" s="36" t="s">
        <v>35</v>
      </c>
      <c r="C25" s="33">
        <v>5</v>
      </c>
      <c r="D25" s="25">
        <f t="shared" si="2"/>
        <v>20</v>
      </c>
      <c r="E25" s="25">
        <v>18</v>
      </c>
      <c r="F25" s="25">
        <v>0</v>
      </c>
      <c r="G25" s="1">
        <f t="shared" si="0"/>
        <v>3.6</v>
      </c>
      <c r="H25" s="7">
        <f t="shared" si="1"/>
        <v>0</v>
      </c>
      <c r="I25" s="39">
        <v>6</v>
      </c>
      <c r="J25" s="28">
        <f>I25*4</f>
        <v>24</v>
      </c>
      <c r="K25" s="28">
        <v>3</v>
      </c>
      <c r="L25" s="28">
        <v>0</v>
      </c>
      <c r="M25" s="2">
        <f t="shared" si="4"/>
        <v>0.5</v>
      </c>
      <c r="N25" s="8">
        <f t="shared" si="5"/>
        <v>0</v>
      </c>
      <c r="O25" s="52">
        <v>6</v>
      </c>
      <c r="P25" s="31">
        <f t="shared" si="6"/>
        <v>24</v>
      </c>
      <c r="Q25" s="31">
        <v>4</v>
      </c>
      <c r="R25" s="31">
        <v>0</v>
      </c>
      <c r="S25" s="3">
        <f t="shared" si="7"/>
        <v>0.66666666666666663</v>
      </c>
      <c r="T25" s="11">
        <f t="shared" si="8"/>
        <v>0</v>
      </c>
      <c r="U25" s="54">
        <f t="shared" si="9"/>
        <v>0.3972222222222222</v>
      </c>
      <c r="V25" s="75"/>
      <c r="W25" s="5">
        <f t="shared" si="10"/>
        <v>0</v>
      </c>
    </row>
    <row r="26" spans="1:23" x14ac:dyDescent="0.3">
      <c r="A26" s="4" t="s">
        <v>12</v>
      </c>
      <c r="B26" s="36" t="s">
        <v>34</v>
      </c>
      <c r="C26" s="33">
        <v>3</v>
      </c>
      <c r="D26" s="25">
        <f t="shared" si="2"/>
        <v>12</v>
      </c>
      <c r="E26" s="25">
        <v>15</v>
      </c>
      <c r="F26" s="25">
        <v>0</v>
      </c>
      <c r="G26" s="1">
        <f t="shared" si="0"/>
        <v>5</v>
      </c>
      <c r="H26" s="7">
        <f t="shared" si="1"/>
        <v>900</v>
      </c>
      <c r="I26" s="39">
        <v>3</v>
      </c>
      <c r="J26" s="28">
        <f t="shared" si="3"/>
        <v>12</v>
      </c>
      <c r="K26" s="28">
        <v>5</v>
      </c>
      <c r="L26" s="28">
        <v>0</v>
      </c>
      <c r="M26" s="2">
        <f t="shared" si="4"/>
        <v>1.6666666666666667</v>
      </c>
      <c r="N26" s="8">
        <f>IF(K26&gt;=I26*6,500*I26,IF(K26&gt;=I26*4,300*I26,0))</f>
        <v>0</v>
      </c>
      <c r="O26" s="52">
        <v>3</v>
      </c>
      <c r="P26" s="31">
        <f t="shared" si="6"/>
        <v>12</v>
      </c>
      <c r="Q26" s="31">
        <v>18</v>
      </c>
      <c r="R26" s="31">
        <v>0</v>
      </c>
      <c r="S26" s="3">
        <f t="shared" si="7"/>
        <v>6</v>
      </c>
      <c r="T26" s="11">
        <f>IF(Q26&gt;=O26*6,500*O26,IF(Q26&gt;=O26*4,300*O26,0))</f>
        <v>1500</v>
      </c>
      <c r="U26" s="54">
        <f t="shared" si="9"/>
        <v>1.0555555555555556</v>
      </c>
      <c r="V26" s="75"/>
      <c r="W26" s="5">
        <f t="shared" si="10"/>
        <v>2400</v>
      </c>
    </row>
    <row r="27" spans="1:23" x14ac:dyDescent="0.3">
      <c r="A27" s="4" t="s">
        <v>19</v>
      </c>
      <c r="B27" s="36" t="s">
        <v>35</v>
      </c>
      <c r="C27" s="33">
        <v>4</v>
      </c>
      <c r="D27" s="25">
        <f t="shared" si="2"/>
        <v>16</v>
      </c>
      <c r="E27" s="25">
        <v>27</v>
      </c>
      <c r="F27" s="25">
        <v>0</v>
      </c>
      <c r="G27" s="1">
        <f t="shared" si="0"/>
        <v>6.75</v>
      </c>
      <c r="H27" s="7">
        <f t="shared" si="1"/>
        <v>2000</v>
      </c>
      <c r="I27" s="39">
        <v>4</v>
      </c>
      <c r="J27" s="28">
        <f t="shared" si="3"/>
        <v>16</v>
      </c>
      <c r="K27" s="28">
        <v>24</v>
      </c>
      <c r="L27" s="28">
        <v>0</v>
      </c>
      <c r="M27" s="2">
        <f t="shared" si="4"/>
        <v>6</v>
      </c>
      <c r="N27" s="8">
        <f t="shared" si="5"/>
        <v>2000</v>
      </c>
      <c r="O27" s="52">
        <v>4</v>
      </c>
      <c r="P27" s="31">
        <f t="shared" si="6"/>
        <v>16</v>
      </c>
      <c r="Q27" s="31">
        <v>56</v>
      </c>
      <c r="R27" s="31">
        <v>0</v>
      </c>
      <c r="S27" s="3">
        <f t="shared" si="7"/>
        <v>14</v>
      </c>
      <c r="T27" s="11">
        <f t="shared" si="8"/>
        <v>2000</v>
      </c>
      <c r="U27" s="54">
        <f t="shared" si="9"/>
        <v>2.2291666666666665</v>
      </c>
      <c r="V27" s="75">
        <v>10000</v>
      </c>
      <c r="W27" s="5">
        <f t="shared" si="10"/>
        <v>16000</v>
      </c>
    </row>
    <row r="28" spans="1:23" ht="15" thickBot="1" x14ac:dyDescent="0.35">
      <c r="A28" s="6" t="s">
        <v>16</v>
      </c>
      <c r="B28" s="37" t="s">
        <v>35</v>
      </c>
      <c r="C28" s="34">
        <v>4</v>
      </c>
      <c r="D28" s="35">
        <f t="shared" si="2"/>
        <v>16</v>
      </c>
      <c r="E28" s="35">
        <v>17</v>
      </c>
      <c r="F28" s="35">
        <v>0</v>
      </c>
      <c r="G28" s="1">
        <f t="shared" si="0"/>
        <v>4.25</v>
      </c>
      <c r="H28" s="7">
        <f t="shared" si="1"/>
        <v>1200</v>
      </c>
      <c r="I28" s="40">
        <v>4</v>
      </c>
      <c r="J28" s="29">
        <f t="shared" si="3"/>
        <v>16</v>
      </c>
      <c r="K28" s="29">
        <v>8</v>
      </c>
      <c r="L28" s="29">
        <v>0</v>
      </c>
      <c r="M28" s="9">
        <f t="shared" si="4"/>
        <v>2</v>
      </c>
      <c r="N28" s="10">
        <f t="shared" si="5"/>
        <v>0</v>
      </c>
      <c r="O28" s="53">
        <v>4.5</v>
      </c>
      <c r="P28" s="32">
        <f t="shared" si="6"/>
        <v>18</v>
      </c>
      <c r="Q28" s="31">
        <v>2</v>
      </c>
      <c r="R28" s="31">
        <v>0</v>
      </c>
      <c r="S28" s="12">
        <f t="shared" si="7"/>
        <v>0.44444444444444442</v>
      </c>
      <c r="T28" s="13">
        <f t="shared" si="8"/>
        <v>0</v>
      </c>
      <c r="U28" s="54">
        <f t="shared" si="9"/>
        <v>0.55787037037037035</v>
      </c>
      <c r="V28" s="23"/>
      <c r="W28" s="5">
        <f t="shared" si="10"/>
        <v>1200</v>
      </c>
    </row>
    <row r="29" spans="1:23" ht="15" thickBot="1" x14ac:dyDescent="0.35">
      <c r="C29" s="47">
        <f>SUM(C3:C28)</f>
        <v>100</v>
      </c>
      <c r="D29" s="48">
        <f t="shared" ref="D29:W29" si="11">SUM(D3:D28)</f>
        <v>400</v>
      </c>
      <c r="E29" s="48">
        <f t="shared" si="11"/>
        <v>463</v>
      </c>
      <c r="F29" s="48">
        <f t="shared" si="11"/>
        <v>0</v>
      </c>
      <c r="G29" s="48">
        <f>AVERAGE(G3:G28)</f>
        <v>5.073459873459873</v>
      </c>
      <c r="H29" s="49">
        <f t="shared" si="11"/>
        <v>18900</v>
      </c>
      <c r="I29" s="38">
        <f>SUM(I3:I28)</f>
        <v>103</v>
      </c>
      <c r="J29" s="17">
        <f t="shared" si="11"/>
        <v>412</v>
      </c>
      <c r="K29" s="17">
        <f t="shared" si="11"/>
        <v>320</v>
      </c>
      <c r="L29" s="17">
        <f t="shared" si="11"/>
        <v>0</v>
      </c>
      <c r="M29" s="17">
        <f>AVERAGE(M3:M28)</f>
        <v>3.313528138528139</v>
      </c>
      <c r="N29" s="17">
        <f t="shared" si="11"/>
        <v>17000</v>
      </c>
      <c r="O29" s="20">
        <f t="shared" si="11"/>
        <v>106</v>
      </c>
      <c r="P29" s="20">
        <f t="shared" si="11"/>
        <v>424</v>
      </c>
      <c r="Q29" s="20">
        <f t="shared" si="11"/>
        <v>450</v>
      </c>
      <c r="R29" s="20">
        <f t="shared" si="11"/>
        <v>0</v>
      </c>
      <c r="S29" s="20">
        <f>AVERAGE(S3:S28)</f>
        <v>4.6719936046859134</v>
      </c>
      <c r="T29" s="20">
        <f>SUM(T3:T28)</f>
        <v>21900</v>
      </c>
      <c r="U29" s="57">
        <f>AVERAGE(U3:U28)</f>
        <v>1.0882484680561604</v>
      </c>
      <c r="V29" s="50">
        <f t="shared" si="11"/>
        <v>60000</v>
      </c>
      <c r="W29" s="50">
        <f t="shared" si="11"/>
        <v>117800</v>
      </c>
    </row>
    <row r="30" spans="1:23" ht="15" thickBot="1" x14ac:dyDescent="0.35"/>
    <row r="31" spans="1:23" x14ac:dyDescent="0.3">
      <c r="A31" s="45" t="s">
        <v>6</v>
      </c>
      <c r="B31" s="46" t="s">
        <v>37</v>
      </c>
    </row>
    <row r="32" spans="1:23" x14ac:dyDescent="0.3">
      <c r="A32" s="55" t="s">
        <v>34</v>
      </c>
      <c r="B32" s="56">
        <f>E3+E4+E13+E18+E22+E26+K3+K4+K13+K18+K22+K26+Q3+Q4+Q13+Q18+Q22+Q26+E24+K24+Q24</f>
        <v>495</v>
      </c>
    </row>
    <row r="33" spans="1:3" x14ac:dyDescent="0.3">
      <c r="A33" s="41" t="s">
        <v>35</v>
      </c>
      <c r="B33" s="42">
        <f>E5+E6+E11+E19+E20+E23+E27+E28+E25+K5+K6+K11+K19+K20+K23+K25+K27+K28+Q5+Q6+Q11+Q19+Q20+Q23+Q25+Q27+Q28</f>
        <v>396</v>
      </c>
    </row>
    <row r="34" spans="1:3" ht="15" thickBot="1" x14ac:dyDescent="0.35">
      <c r="A34" s="43" t="s">
        <v>36</v>
      </c>
      <c r="B34" s="44">
        <f>E7+E8+E9+E10+E12+E14+E15+E16+E17+E21+K7+K8+K9+K10+K12+K14+K15+K16+K17+K21+Q7+Q8+Q9+Q10+Q12+Q14+Q15+Q16+Q17+Q21</f>
        <v>342</v>
      </c>
    </row>
    <row r="35" spans="1:3" x14ac:dyDescent="0.3">
      <c r="A35" s="51" t="s">
        <v>43</v>
      </c>
      <c r="B35" s="51">
        <f>SUM(B32:B34)</f>
        <v>1233</v>
      </c>
      <c r="C35">
        <f>W29/B35/10*1.2</f>
        <v>11.464720194647201</v>
      </c>
    </row>
  </sheetData>
  <autoFilter ref="A1:W28" xr:uid="{7BF25F94-E16C-4A10-B947-69BF53EFA066}">
    <filterColumn colId="2" showButton="0"/>
    <filterColumn colId="3" showButton="0"/>
    <filterColumn colId="4" showButton="0"/>
    <filterColumn colId="5" hiddenButton="1" showButton="0"/>
    <filterColumn colId="6" showButton="0"/>
    <filterColumn colId="8" showButton="0"/>
    <filterColumn colId="9" showButton="0"/>
    <filterColumn colId="10" showButton="0"/>
    <filterColumn colId="11" hiddenButton="1" showButton="0"/>
    <filterColumn colId="12" showButton="0"/>
    <filterColumn colId="14" showButton="0"/>
    <filterColumn colId="15" showButton="0"/>
    <filterColumn colId="16" showButton="0"/>
    <filterColumn colId="17" hiddenButton="1" showButton="0"/>
    <filterColumn colId="18" showButton="0"/>
    <sortState xmlns:xlrd2="http://schemas.microsoft.com/office/spreadsheetml/2017/richdata2" ref="A4:W28">
      <sortCondition ref="A1:A28"/>
    </sortState>
  </autoFilter>
  <mergeCells count="8">
    <mergeCell ref="W1:W2"/>
    <mergeCell ref="C1:H1"/>
    <mergeCell ref="I1:N1"/>
    <mergeCell ref="O1:T1"/>
    <mergeCell ref="A1:A2"/>
    <mergeCell ref="U1:U2"/>
    <mergeCell ref="B1:B2"/>
    <mergeCell ref="V1:V2"/>
  </mergeCells>
  <pageMargins left="0.7" right="0.7" top="0.75" bottom="0.75" header="0.3" footer="0.3"/>
  <pageSetup paperSize="9" scale="81" orientation="landscape" r:id="rId1"/>
  <ignoredErrors>
    <ignoredError sqref="G29 S29" 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Animation Google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Boulaud Quentin</dc:creator>
  <cp:lastModifiedBy>Boulaud Quentin</cp:lastModifiedBy>
  <cp:lastPrinted>2024-01-10T11:16:49Z</cp:lastPrinted>
  <dcterms:created xsi:type="dcterms:W3CDTF">2023-09-25T11:51:32Z</dcterms:created>
  <dcterms:modified xsi:type="dcterms:W3CDTF">2024-01-10T16:33:34Z</dcterms:modified>
</cp:coreProperties>
</file>